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23\"/>
    </mc:Choice>
  </mc:AlternateContent>
  <bookViews>
    <workbookView xWindow="120" yWindow="120" windowWidth="19020" windowHeight="11415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"d93a0853-03a0-48ed-bdcd-ca313dd110d2"</definedName>
    <definedName name="ID" localSheetId="0" hidden="1">"a9f34657-10c2-4b70-a196-0ca95eee83fa"</definedName>
    <definedName name="ID" localSheetId="2" hidden="1">"d086d697-57e0-4d7f-92a4-35bea88757f0"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BE27" i="1" l="1"/>
  <c r="BQ12" i="3" l="1"/>
  <c r="CY12" i="3"/>
  <c r="CN12" i="3"/>
  <c r="EE12" i="3"/>
  <c r="BG12" i="3"/>
  <c r="DI12" i="3"/>
  <c r="DU12" i="3"/>
  <c r="AH12" i="3" l="1"/>
  <c r="FA12" i="3" s="1"/>
  <c r="BT24" i="1" s="1"/>
  <c r="CI24" i="1" s="1"/>
  <c r="DU11" i="3"/>
  <c r="EE11" i="3"/>
  <c r="BG11" i="3"/>
  <c r="DI11" i="3"/>
  <c r="CY11" i="3"/>
  <c r="BQ11" i="3"/>
  <c r="CN11" i="3"/>
  <c r="AH11" i="3"/>
  <c r="FA11" i="3" l="1"/>
  <c r="BT23" i="1" s="1"/>
  <c r="CI23" i="1" l="1"/>
  <c r="BT27" i="1"/>
  <c r="CI27" i="1" l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<sst xmlns="http://schemas.openxmlformats.org/spreadsheetml/2006/main" count="52" uniqueCount="51">
  <si>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</si>
  <si>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</si>
  <si>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</si>
  <si>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</si>
  <si>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</si>
  <si>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</si>
  <si>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</si>
  <si>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</si>
  <si>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</si>
  <si>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</si>
  <si>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</si>
  <si>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</si>
  <si>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</si>
  <si>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</si>
  <si>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</si>
  <si>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</si>
  <si>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</si>
  <si>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</si>
  <si>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</si>
  <si>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</si>
  <si>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</si>
  <si>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</si>
  <si>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</si>
  <si>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</si>
  <si>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</si>
  <si>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</si>
  <si>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</si>
  <si>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</si>
  <si>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</si>
  <si>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</si>
  <si>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</si>
  <si>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</si>
  <si>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</si>
  <si>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</si>
  <si>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</si>
  <si>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</si>
  <si>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</si>
  <si>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</si>
  <si>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</si>
  <si>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</si>
  <si>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</si>
  <si>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</si>
  <si>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</si>
  <si>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</si>
  <si>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</si>
  <si>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</si>
  <si>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</si>
  <si>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</si>
  <si>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2023</t>
  </si>
  <si>
    <t>I. Доходы и расходы, млн. руб.</t>
  </si>
  <si>
    <t>II. Расшифровка расходов по финансово-хозяйственной деятельности,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</si>
</sst>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;\-#,##0.000;\-"/>
    <numFmt numFmtId="165" formatCode="#,##0.00;\-#,##0.00;\-"/>
    <numFmt numFmtId="166" formatCode="#,##0.0000;\-#,##0.0000;\-"/>
    <numFmt numFmtId="167" formatCode="#,##0.00_ ;\-#,##0.00\ 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7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23/&#1043;&#1086;&#1076;%20&#1092;&#1072;&#1082;&#1090;/&#1040;&#1085;&#1072;&#1083;&#1080;&#1079;/&#1057;&#1077;&#1073;&#1077;&#1089;&#1090;&#1086;&#1080;&#1084;&#1086;&#1089;&#1090;&#1100;%20&#1087;&#1086;%20&#1086;&#1090;&#1088;&#1072;&#1089;&#1083;&#1103;&#1084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_2023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Анализ"/>
      <sheetName val="ПУЦ ГБ 2023"/>
      <sheetName val="ПУЦ ПЗ 2022"/>
    </sheetNames>
    <sheetDataSet>
      <sheetData sheetId="0" refreshError="1"/>
      <sheetData sheetId="1">
        <row r="932">
          <cell r="L932">
            <v>224.50880650000002</v>
          </cell>
        </row>
        <row r="1165">
          <cell r="GK1165">
            <v>336.82087390000004</v>
          </cell>
        </row>
        <row r="1260">
          <cell r="GK1260">
            <v>60.946720889999995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ф (2)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23факт"/>
      <sheetName val="2024ГБ"/>
      <sheetName val="2025прогноз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82.634146842163901</v>
          </cell>
          <cell r="E5">
            <v>25.90169966842257</v>
          </cell>
          <cell r="F5">
            <v>19.458833820755384</v>
          </cell>
          <cell r="H5">
            <v>5.0237080994224579</v>
          </cell>
          <cell r="I5">
            <v>66.65274050249198</v>
          </cell>
          <cell r="J5">
            <v>11.164527005670447</v>
          </cell>
          <cell r="K5">
            <v>35.146846696122836</v>
          </cell>
          <cell r="L5">
            <v>27.663562297568522</v>
          </cell>
        </row>
        <row r="8">
          <cell r="C8">
            <v>4.6940115805419458</v>
          </cell>
          <cell r="E8">
            <v>1.4385868241060678</v>
          </cell>
          <cell r="F8">
            <v>1.2618546126348202</v>
          </cell>
          <cell r="H8">
            <v>3.2916286100812155</v>
          </cell>
          <cell r="I8">
            <v>9.5720603928530998</v>
          </cell>
          <cell r="J8">
            <v>0.54766215098098492</v>
          </cell>
          <cell r="K8">
            <v>2.8569940932755307</v>
          </cell>
          <cell r="L8">
            <v>2.4743592113607731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3" zoomScaleNormal="100" zoomScaleSheetLayoutView="100" workbookViewId="0">
      <selection activeCell="CI17" sqref="CI17:DD17"/>
    </sheetView>
  </sheetViews>
  <sheetFormatPr defaultColWidth="0.86328125" defaultRowHeight="13.9" x14ac:dyDescent="0.4"/>
  <cols>
    <col min="1" max="16384" width="0.86328125" style="5"/>
  </cols>
  <sheetData>
    <row r="1" spans="1:108" x14ac:dyDescent="0.4">
      <c r="DD1" s="6" t="s">
        <v>1</v>
      </c>
    </row>
    <row r="3" spans="1:108" s="8" customFormat="1" ht="15" x14ac:dyDescent="0.4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spans="1:108" s="8" customFormat="1" ht="15" x14ac:dyDescent="0.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1:108" s="8" customFormat="1" ht="15" x14ac:dyDescent="0.4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8" customFormat="1" ht="15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8" customFormat="1" ht="15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41" t="s">
        <v>48</v>
      </c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48" customHeight="1" x14ac:dyDescent="0.4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2" t="s">
        <v>47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4" t="s">
        <v>6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4" x14ac:dyDescent="0.45"/>
    <row r="13" spans="1:108" s="9" customFormat="1" ht="15.4" x14ac:dyDescent="0.45">
      <c r="A13" s="27" t="s">
        <v>49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6" spans="1:108" s="4" customFormat="1" ht="33" customHeight="1" x14ac:dyDescent="0.35">
      <c r="A16" s="35" t="s">
        <v>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7"/>
      <c r="BE16" s="25" t="s">
        <v>8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 t="s">
        <v>9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8" t="s">
        <v>10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03.5" customHeight="1" x14ac:dyDescent="0.4">
      <c r="A17" s="13"/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4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33" customHeight="1" x14ac:dyDescent="0.35">
      <c r="A18" s="15"/>
      <c r="B18" s="26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33" customHeight="1" x14ac:dyDescent="0.35">
      <c r="A19" s="15"/>
      <c r="B19" s="26" t="s">
        <v>13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 x14ac:dyDescent="0.35">
      <c r="A20" s="15"/>
      <c r="B20" s="26" t="s">
        <v>14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18" customHeight="1" x14ac:dyDescent="0.35">
      <c r="A21" s="15"/>
      <c r="B21" s="26" t="s">
        <v>15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8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0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4" customFormat="1" ht="18" customHeight="1" x14ac:dyDescent="0.35">
      <c r="A22" s="15"/>
      <c r="B22" s="26" t="s">
        <v>16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8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30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4" customFormat="1" ht="18" customHeight="1" x14ac:dyDescent="0.35">
      <c r="A23" s="15"/>
      <c r="B23" s="26" t="s">
        <v>17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31">
        <f>[1]Анализ!$GK$1165</f>
        <v>336.82087390000004</v>
      </c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3"/>
      <c r="BT23" s="28">
        <f>стр.2!FA11</f>
        <v>273.64606493261812</v>
      </c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30"/>
      <c r="CI23" s="28">
        <f>BE23-BT23</f>
        <v>63.174808967381921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4" customFormat="1" ht="18" customHeight="1" x14ac:dyDescent="0.35">
      <c r="A24" s="15"/>
      <c r="B24" s="26" t="s">
        <v>18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31">
        <f>[1]Анализ!$GK$1260</f>
        <v>60.946720889999995</v>
      </c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3"/>
      <c r="BT24" s="28">
        <f>стр.2!FA12</f>
        <v>26.137157475834439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8">
        <f>BE24-BT24</f>
        <v>34.809563414165552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4" customFormat="1" ht="18" customHeight="1" x14ac:dyDescent="0.35">
      <c r="A25" s="15"/>
      <c r="B25" s="26" t="s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16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28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30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4" customFormat="1" ht="18" customHeight="1" x14ac:dyDescent="0.35">
      <c r="A26" s="15"/>
      <c r="B26" s="26" t="s">
        <v>20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16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s="4" customFormat="1" ht="18" customHeight="1" x14ac:dyDescent="0.35">
      <c r="A27" s="15"/>
      <c r="B27" s="48" t="s">
        <v>21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16"/>
      <c r="BE27" s="45">
        <f>BE23+BE24</f>
        <v>397.76759479000003</v>
      </c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49">
        <f>BT23+BT24</f>
        <v>299.78322240845256</v>
      </c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5">
        <f>CI23+CI24</f>
        <v>97.984372381547473</v>
      </c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ht="3.75" customHeight="1" x14ac:dyDescent="0.4"/>
    <row r="29" spans="1:108" s="19" customFormat="1" ht="46.5" customHeight="1" x14ac:dyDescent="0.3">
      <c r="A29" s="46" t="s">
        <v>45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ht="3" customHeight="1" x14ac:dyDescent="0.4"/>
  </sheetData>
  <mergeCells count="57"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  <customProperties>
    <customPr name="_pios_id" r:id="rId1"/>
    <customPr name="CafeStyleVersion" r:id="rId2"/>
    <customPr name="LastTupleSet_COR_Mapping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EE12" sqref="EE12:EO12"/>
    </sheetView>
  </sheetViews>
  <sheetFormatPr defaultColWidth="0.86328125" defaultRowHeight="13.9" x14ac:dyDescent="0.4"/>
  <cols>
    <col min="1" max="167" width="0.86328125" style="5"/>
    <col min="168" max="169" width="1" style="5" customWidth="1"/>
    <col min="170" max="16384" width="0.86328125" style="5"/>
  </cols>
  <sheetData>
    <row r="1" spans="1:169" s="9" customFormat="1" ht="15" customHeight="1" x14ac:dyDescent="0.45">
      <c r="B1" s="27" t="s">
        <v>50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2" spans="1:169" ht="9" customHeight="1" x14ac:dyDescent="0.4"/>
    <row r="3" spans="1:169" s="1" customFormat="1" ht="27" customHeight="1" x14ac:dyDescent="0.35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31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32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39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40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33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38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41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46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37</v>
      </c>
      <c r="DV3" s="58"/>
      <c r="DW3" s="58"/>
      <c r="DX3" s="58"/>
      <c r="DY3" s="58"/>
      <c r="DZ3" s="58"/>
      <c r="EA3" s="58"/>
      <c r="EB3" s="58"/>
      <c r="EC3" s="58"/>
      <c r="ED3" s="59"/>
      <c r="EE3" s="66" t="s">
        <v>34</v>
      </c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3"/>
      <c r="FA3" s="57" t="s">
        <v>36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9" s="17" customFormat="1" ht="60.75" customHeight="1" x14ac:dyDescent="0.3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63" t="s">
        <v>35</v>
      </c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3" t="s">
        <v>42</v>
      </c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9" s="18" customFormat="1" ht="12.75" customHeight="1" x14ac:dyDescent="0.35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56">
        <v>2</v>
      </c>
      <c r="AI5" s="56"/>
      <c r="AJ5" s="56"/>
      <c r="AK5" s="56"/>
      <c r="AL5" s="56"/>
      <c r="AM5" s="56"/>
      <c r="AN5" s="56"/>
      <c r="AO5" s="56"/>
      <c r="AP5" s="56"/>
      <c r="AQ5" s="56"/>
      <c r="AR5" s="56">
        <v>3</v>
      </c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>
        <v>4</v>
      </c>
      <c r="BH5" s="56"/>
      <c r="BI5" s="56"/>
      <c r="BJ5" s="56"/>
      <c r="BK5" s="56"/>
      <c r="BL5" s="56"/>
      <c r="BM5" s="56"/>
      <c r="BN5" s="56"/>
      <c r="BO5" s="56"/>
      <c r="BP5" s="56"/>
      <c r="BQ5" s="56">
        <v>5</v>
      </c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>
        <v>6</v>
      </c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>
        <v>7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>
        <v>8</v>
      </c>
      <c r="CZ5" s="56"/>
      <c r="DA5" s="56"/>
      <c r="DB5" s="56"/>
      <c r="DC5" s="56"/>
      <c r="DD5" s="56"/>
      <c r="DE5" s="56"/>
      <c r="DF5" s="56"/>
      <c r="DG5" s="56"/>
      <c r="DH5" s="56"/>
      <c r="DI5" s="56">
        <v>9</v>
      </c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>
        <v>10</v>
      </c>
      <c r="DV5" s="56"/>
      <c r="DW5" s="56"/>
      <c r="DX5" s="56"/>
      <c r="DY5" s="56"/>
      <c r="DZ5" s="56"/>
      <c r="EA5" s="56"/>
      <c r="EB5" s="56"/>
      <c r="EC5" s="56"/>
      <c r="ED5" s="56"/>
      <c r="EE5" s="56">
        <v>11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>
        <v>12</v>
      </c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>
        <v>13</v>
      </c>
      <c r="FB5" s="56"/>
      <c r="FC5" s="56"/>
      <c r="FD5" s="56"/>
      <c r="FE5" s="56"/>
      <c r="FF5" s="56"/>
      <c r="FG5" s="56"/>
      <c r="FH5" s="56"/>
      <c r="FI5" s="56"/>
      <c r="FJ5" s="56"/>
      <c r="FK5" s="56"/>
    </row>
    <row r="6" spans="1:169" s="2" customFormat="1" ht="27" customHeight="1" x14ac:dyDescent="0.35">
      <c r="A6" s="3"/>
      <c r="B6" s="51" t="s">
        <v>23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35">
      <c r="A7" s="3"/>
      <c r="B7" s="51" t="s">
        <v>24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35">
      <c r="A8" s="3"/>
      <c r="B8" s="51" t="s">
        <v>25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35">
      <c r="A9" s="3"/>
      <c r="B9" s="51" t="s">
        <v>26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35">
      <c r="A10" s="3"/>
      <c r="B10" s="51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9" s="2" customFormat="1" ht="14.25" customHeight="1" x14ac:dyDescent="0.3">
      <c r="A11" s="3"/>
      <c r="B11" s="51" t="s">
        <v>28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65">
        <f>'[2]2023факт'!$C$5</f>
        <v>82.634146842163901</v>
      </c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>
        <f>'[2]2023факт'!$E$5</f>
        <v>25.90169966842257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>
        <f>'[2]2023факт'!$F$5</f>
        <v>19.458833820755384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>
        <f>'[2]2023факт'!$H$5</f>
        <v>5.0237080994224579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f>'[2]2023факт'!$I$5</f>
        <v>66.65274050249198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>
        <f>'[2]2023факт'!$J$5</f>
        <v>11.164527005670447</v>
      </c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>
        <f>'[2]2023факт'!$K$5</f>
        <v>35.146846696122836</v>
      </c>
      <c r="DV11" s="65"/>
      <c r="DW11" s="65"/>
      <c r="DX11" s="65"/>
      <c r="DY11" s="65"/>
      <c r="DZ11" s="65"/>
      <c r="EA11" s="65"/>
      <c r="EB11" s="65"/>
      <c r="EC11" s="65"/>
      <c r="ED11" s="65"/>
      <c r="EE11" s="65">
        <f>'[2]2023факт'!$L$5</f>
        <v>27.663562297568522</v>
      </c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>
        <f>SUM(AH11:EZ11)</f>
        <v>273.64606493261812</v>
      </c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22"/>
      <c r="FM11" s="24"/>
    </row>
    <row r="12" spans="1:169" s="2" customFormat="1" ht="14.25" customHeight="1" x14ac:dyDescent="0.3">
      <c r="A12" s="3"/>
      <c r="B12" s="51" t="s">
        <v>29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65">
        <f>'[2]2023факт'!$C$8</f>
        <v>4.6940115805419458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'[2]2023факт'!$E$8</f>
        <v>1.4385868241060678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'[2]2023факт'!$F$8</f>
        <v>1.2618546126348202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>
        <f>'[2]2023факт'!$H$8</f>
        <v>3.2916286100812155</v>
      </c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'[2]2023факт'!$I$8</f>
        <v>9.5720603928530998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'[2]2023факт'!$J$8</f>
        <v>0.54766215098098492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'[2]2023факт'!$K$8</f>
        <v>2.8569940932755307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'[2]2023факт'!$L$8</f>
        <v>2.4743592113607731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SUM(AH12:EZ12)</f>
        <v>26.137157475834439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22"/>
      <c r="FM12" s="23"/>
    </row>
    <row r="13" spans="1:169" s="2" customFormat="1" ht="14.25" customHeight="1" x14ac:dyDescent="0.35">
      <c r="A13" s="3"/>
      <c r="B13" s="51" t="s">
        <v>30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</row>
    <row r="14" spans="1:169" s="2" customFormat="1" ht="156.75" customHeight="1" x14ac:dyDescent="0.35">
      <c r="A14" s="3"/>
      <c r="B14" s="51" t="s">
        <v>43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3">
      <c r="A16" s="46" t="s">
        <v>45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</row>
    <row r="17" s="19" customFormat="1" ht="3" customHeight="1" x14ac:dyDescent="0.3"/>
  </sheetData>
  <mergeCells count="146"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Витовская Екатерина Юрьевна</cp:lastModifiedBy>
  <cp:lastPrinted>2017-12-06T09:41:49Z</cp:lastPrinted>
  <dcterms:created xsi:type="dcterms:W3CDTF">2011-01-11T10:25:48Z</dcterms:created>
  <dcterms:modified xsi:type="dcterms:W3CDTF">2024-02-12T06:57:24Z</dcterms:modified>
</cp:coreProperties>
</file>